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8755" windowHeight="1488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F34" i="1"/>
  <c r="F33"/>
  <c r="F32"/>
  <c r="F31"/>
  <c r="E20"/>
  <c r="E19"/>
  <c r="E21"/>
</calcChain>
</file>

<file path=xl/sharedStrings.xml><?xml version="1.0" encoding="utf-8"?>
<sst xmlns="http://schemas.openxmlformats.org/spreadsheetml/2006/main" count="42" uniqueCount="26">
  <si>
    <t>Div1</t>
  </si>
  <si>
    <t>Internal Parameters:</t>
  </si>
  <si>
    <t>dc max</t>
  </si>
  <si>
    <t>DT</t>
  </si>
  <si>
    <t>kohms</t>
  </si>
  <si>
    <t>kHz</t>
  </si>
  <si>
    <t>ns</t>
  </si>
  <si>
    <t>%</t>
  </si>
  <si>
    <t>Computed operating parameters values</t>
  </si>
  <si>
    <t>Select the operating conditions</t>
  </si>
  <si>
    <r>
      <t>F</t>
    </r>
    <r>
      <rPr>
        <vertAlign val="subscript"/>
        <sz val="11"/>
        <color theme="1"/>
        <rFont val="Calibri"/>
        <family val="2"/>
        <scheme val="minor"/>
      </rPr>
      <t>sw</t>
    </r>
  </si>
  <si>
    <r>
      <t>V</t>
    </r>
    <r>
      <rPr>
        <vertAlign val="subscript"/>
        <sz val="11"/>
        <color theme="1"/>
        <rFont val="Calibri"/>
        <family val="2"/>
        <scheme val="minor"/>
      </rPr>
      <t>CS</t>
    </r>
    <r>
      <rPr>
        <sz val="11"/>
        <color theme="1"/>
        <rFont val="Calibri"/>
        <family val="2"/>
        <scheme val="minor"/>
      </rPr>
      <t xml:space="preserve"> = 400 mV</t>
    </r>
  </si>
  <si>
    <r>
      <t>V</t>
    </r>
    <r>
      <rPr>
        <vertAlign val="subscript"/>
        <sz val="11"/>
        <color theme="1"/>
        <rFont val="Calibri"/>
        <family val="2"/>
        <scheme val="minor"/>
      </rPr>
      <t>CS</t>
    </r>
    <r>
      <rPr>
        <sz val="11"/>
        <color theme="1"/>
        <rFont val="Calibri"/>
        <family val="2"/>
        <scheme val="minor"/>
      </rPr>
      <t xml:space="preserve"> = 50 mV</t>
    </r>
  </si>
  <si>
    <r>
      <t>R</t>
    </r>
    <r>
      <rPr>
        <vertAlign val="subscript"/>
        <sz val="11"/>
        <color rgb="FFFF0000"/>
        <rFont val="Calibri"/>
        <family val="2"/>
        <scheme val="minor"/>
      </rPr>
      <t>T</t>
    </r>
  </si>
  <si>
    <r>
      <t>R</t>
    </r>
    <r>
      <rPr>
        <vertAlign val="subscript"/>
        <sz val="11"/>
        <color rgb="FFFF0000"/>
        <rFont val="Calibri"/>
        <family val="2"/>
        <scheme val="minor"/>
      </rPr>
      <t>DLMT</t>
    </r>
  </si>
  <si>
    <r>
      <t>R</t>
    </r>
    <r>
      <rPr>
        <vertAlign val="subscript"/>
        <sz val="11"/>
        <color rgb="FFFF0000"/>
        <rFont val="Calibri"/>
        <family val="2"/>
        <scheme val="minor"/>
      </rPr>
      <t>DT</t>
    </r>
  </si>
  <si>
    <t>Enter normalized resistors values</t>
  </si>
  <si>
    <t>ON Semiconductor</t>
  </si>
  <si>
    <t xml:space="preserve">Rev. 0.1 </t>
  </si>
  <si>
    <t>October 10th 2017</t>
  </si>
  <si>
    <t>C. Basso</t>
  </si>
  <si>
    <r>
      <t>t</t>
    </r>
    <r>
      <rPr>
        <vertAlign val="subscript"/>
        <sz val="11"/>
        <color theme="7" tint="0.59999389629810485"/>
        <rFont val="Calibri"/>
        <family val="2"/>
        <scheme val="minor"/>
      </rPr>
      <t>D1</t>
    </r>
  </si>
  <si>
    <r>
      <t>k</t>
    </r>
    <r>
      <rPr>
        <vertAlign val="subscript"/>
        <sz val="11"/>
        <color theme="7" tint="0.59999389629810485"/>
        <rFont val="Calibri"/>
        <family val="2"/>
        <scheme val="minor"/>
      </rPr>
      <t>1</t>
    </r>
  </si>
  <si>
    <r>
      <t>k</t>
    </r>
    <r>
      <rPr>
        <vertAlign val="subscript"/>
        <sz val="11"/>
        <color theme="7" tint="0.59999389629810485"/>
        <rFont val="Calibri"/>
        <family val="2"/>
        <scheme val="minor"/>
      </rPr>
      <t>2</t>
    </r>
  </si>
  <si>
    <r>
      <t>V</t>
    </r>
    <r>
      <rPr>
        <vertAlign val="subscript"/>
        <sz val="11"/>
        <color theme="7" tint="0.59999389629810485"/>
        <rFont val="Calibri"/>
        <family val="2"/>
        <scheme val="minor"/>
      </rPr>
      <t>UVLO</t>
    </r>
  </si>
  <si>
    <t>NCP1566 oscillator resistances calculation sheet</t>
  </si>
</sst>
</file>

<file path=xl/styles.xml><?xml version="1.0" encoding="utf-8"?>
<styleSheet xmlns="http://schemas.openxmlformats.org/spreadsheetml/2006/main">
  <numFmts count="2">
    <numFmt numFmtId="164" formatCode="0.000E+00"/>
    <numFmt numFmtId="165" formatCode="0.0"/>
  </numFmts>
  <fonts count="1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bscript"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7" tint="0.59999389629810485"/>
      <name val="Calibri"/>
      <family val="2"/>
      <scheme val="minor"/>
    </font>
    <font>
      <vertAlign val="subscript"/>
      <sz val="11"/>
      <color theme="7" tint="0.5999938962981048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" fontId="0" fillId="0" borderId="0" xfId="0" applyNumberFormat="1"/>
    <xf numFmtId="0" fontId="1" fillId="0" borderId="0" xfId="0" applyFont="1"/>
    <xf numFmtId="2" fontId="2" fillId="0" borderId="0" xfId="0" applyNumberFormat="1" applyFont="1"/>
    <xf numFmtId="0" fontId="2" fillId="0" borderId="0" xfId="0" applyFont="1"/>
    <xf numFmtId="0" fontId="3" fillId="0" borderId="0" xfId="0" applyFont="1"/>
    <xf numFmtId="165" fontId="0" fillId="0" borderId="0" xfId="0" applyNumberFormat="1"/>
    <xf numFmtId="0" fontId="5" fillId="0" borderId="0" xfId="0" applyFont="1"/>
    <xf numFmtId="0" fontId="6" fillId="0" borderId="0" xfId="0" applyFont="1"/>
    <xf numFmtId="1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9" fillId="0" borderId="0" xfId="0" applyFont="1"/>
    <xf numFmtId="0" fontId="10" fillId="0" borderId="0" xfId="0" applyFont="1"/>
    <xf numFmtId="164" fontId="10" fillId="0" borderId="0" xfId="0" applyNumberFormat="1" applyFont="1"/>
    <xf numFmtId="11" fontId="10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4"/>
  <sheetViews>
    <sheetView tabSelected="1" topLeftCell="A16" zoomScale="130" zoomScaleNormal="130" workbookViewId="0">
      <selection activeCell="E28" sqref="E28"/>
    </sheetView>
  </sheetViews>
  <sheetFormatPr defaultRowHeight="15"/>
  <cols>
    <col min="5" max="5" width="11" customWidth="1"/>
    <col min="6" max="6" width="12.85546875" bestFit="1" customWidth="1"/>
  </cols>
  <sheetData>
    <row r="1" spans="1:7" s="12" customFormat="1" ht="18.75">
      <c r="A1" s="12" t="s">
        <v>17</v>
      </c>
    </row>
    <row r="2" spans="1:7">
      <c r="A2" t="s">
        <v>25</v>
      </c>
    </row>
    <row r="3" spans="1:7">
      <c r="A3" t="s">
        <v>18</v>
      </c>
      <c r="B3" t="s">
        <v>19</v>
      </c>
      <c r="D3" t="s">
        <v>20</v>
      </c>
    </row>
    <row r="5" spans="1:7" s="13" customFormat="1">
      <c r="D5" s="13" t="s">
        <v>1</v>
      </c>
    </row>
    <row r="6" spans="1:7" s="13" customFormat="1"/>
    <row r="7" spans="1:7" s="13" customFormat="1" ht="18">
      <c r="E7" s="13" t="s">
        <v>21</v>
      </c>
      <c r="F7" s="14">
        <v>1.12E-7</v>
      </c>
    </row>
    <row r="8" spans="1:7" s="13" customFormat="1" ht="18">
      <c r="E8" s="13" t="s">
        <v>22</v>
      </c>
      <c r="F8" s="15">
        <v>4.8599999999999998E-10</v>
      </c>
    </row>
    <row r="9" spans="1:7" s="13" customFormat="1" ht="18">
      <c r="E9" s="13" t="s">
        <v>23</v>
      </c>
      <c r="F9" s="15">
        <v>1.6600000000000001E-16</v>
      </c>
    </row>
    <row r="10" spans="1:7" s="13" customFormat="1" ht="18">
      <c r="E10" s="13" t="s">
        <v>24</v>
      </c>
      <c r="F10" s="13">
        <v>1.4</v>
      </c>
    </row>
    <row r="11" spans="1:7" s="13" customFormat="1">
      <c r="E11" s="13" t="s">
        <v>0</v>
      </c>
      <c r="F11" s="13">
        <v>37060</v>
      </c>
    </row>
    <row r="13" spans="1:7" s="8" customFormat="1" ht="15.75">
      <c r="A13" s="7" t="s">
        <v>9</v>
      </c>
    </row>
    <row r="15" spans="1:7" ht="18">
      <c r="E15" t="s">
        <v>10</v>
      </c>
      <c r="F15" s="9">
        <v>400</v>
      </c>
      <c r="G15" t="s">
        <v>5</v>
      </c>
    </row>
    <row r="16" spans="1:7">
      <c r="E16" t="s">
        <v>2</v>
      </c>
      <c r="F16" s="10">
        <v>59</v>
      </c>
      <c r="G16" t="s">
        <v>7</v>
      </c>
    </row>
    <row r="17" spans="1:7">
      <c r="E17" t="s">
        <v>3</v>
      </c>
      <c r="F17" s="9">
        <v>55</v>
      </c>
      <c r="G17" t="s">
        <v>6</v>
      </c>
    </row>
    <row r="19" spans="1:7" ht="18">
      <c r="D19" s="2" t="s">
        <v>13</v>
      </c>
      <c r="E19" s="3">
        <f>(-(0.00000018+9*F7+((9*F16/100-9)/(F15*1000)))/F8)/1000</f>
        <v>16.537037037037042</v>
      </c>
      <c r="F19" s="4" t="s">
        <v>4</v>
      </c>
    </row>
    <row r="20" spans="1:7" ht="18">
      <c r="D20" s="2" t="s">
        <v>14</v>
      </c>
      <c r="E20" s="3">
        <f>((9*F16/100-0.00000018*F15*1000+9*F15*1000*F7)/(F8*F15*1000))/1000</f>
        <v>29.018518518518519</v>
      </c>
      <c r="F20" s="4" t="s">
        <v>4</v>
      </c>
    </row>
    <row r="21" spans="1:7" ht="18">
      <c r="D21" s="2" t="s">
        <v>15</v>
      </c>
      <c r="E21" s="3">
        <f>((F17*0.000000001*(F10/35000+F10/F11))/F9)/1000</f>
        <v>25.769348305255559</v>
      </c>
      <c r="F21" s="4" t="s">
        <v>4</v>
      </c>
    </row>
    <row r="22" spans="1:7">
      <c r="D22" s="2"/>
      <c r="E22" s="3"/>
      <c r="F22" s="4"/>
    </row>
    <row r="24" spans="1:7" ht="15.75">
      <c r="A24" s="5" t="s">
        <v>16</v>
      </c>
    </row>
    <row r="25" spans="1:7" ht="18">
      <c r="D25" s="2" t="s">
        <v>13</v>
      </c>
      <c r="E25" s="11">
        <v>16.54</v>
      </c>
      <c r="F25" s="4" t="s">
        <v>4</v>
      </c>
    </row>
    <row r="26" spans="1:7" ht="18">
      <c r="D26" s="2" t="s">
        <v>14</v>
      </c>
      <c r="E26" s="11">
        <v>29.02</v>
      </c>
      <c r="F26" s="4" t="s">
        <v>4</v>
      </c>
    </row>
    <row r="27" spans="1:7" ht="18">
      <c r="D27" s="2" t="s">
        <v>15</v>
      </c>
      <c r="E27" s="11">
        <v>25.77</v>
      </c>
      <c r="F27" s="4" t="s">
        <v>4</v>
      </c>
    </row>
    <row r="29" spans="1:7" ht="15.75">
      <c r="A29" s="5" t="s">
        <v>8</v>
      </c>
    </row>
    <row r="31" spans="1:7" ht="18">
      <c r="E31" t="s">
        <v>10</v>
      </c>
      <c r="F31" s="6">
        <f>(1/(0.00000004+(F8/9)*(E25*1000+E26*1000)))/1000</f>
        <v>399.9616036860462</v>
      </c>
      <c r="G31" t="s">
        <v>5</v>
      </c>
    </row>
    <row r="32" spans="1:7">
      <c r="E32" t="s">
        <v>2</v>
      </c>
      <c r="F32" s="6">
        <f>((0.00000018-9*F7+F8*E26*1000)/(0.00000036+F8*E25*1000+F8*E26*1000))*100</f>
        <v>58.997536236521299</v>
      </c>
      <c r="G32" t="s">
        <v>7</v>
      </c>
    </row>
    <row r="33" spans="3:7" ht="18">
      <c r="C33" t="s">
        <v>11</v>
      </c>
      <c r="E33" t="s">
        <v>3</v>
      </c>
      <c r="F33" s="1">
        <f>((E27*1000*F9/(F10/F11+F10/35000)))/0.000000001</f>
        <v>55.00139092422981</v>
      </c>
      <c r="G33" t="s">
        <v>6</v>
      </c>
    </row>
    <row r="34" spans="3:7" ht="18">
      <c r="C34" t="s">
        <v>12</v>
      </c>
      <c r="E34" t="s">
        <v>3</v>
      </c>
      <c r="F34" s="1">
        <f>((E27*1000*F9/(F10/F11+0.05/2000)))/0.000000001</f>
        <v>68.143567246937465</v>
      </c>
      <c r="G34" t="s">
        <v>6</v>
      </c>
    </row>
  </sheetData>
  <sheetProtection password="CAB7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ON Semiconductor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R38010</dc:creator>
  <cp:lastModifiedBy>R38010</cp:lastModifiedBy>
  <dcterms:created xsi:type="dcterms:W3CDTF">2017-09-05T07:38:49Z</dcterms:created>
  <dcterms:modified xsi:type="dcterms:W3CDTF">2018-01-19T09:15:57Z</dcterms:modified>
</cp:coreProperties>
</file>